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udini.Daniele\Documents\BILANCI\bilancio 2022\"/>
    </mc:Choice>
  </mc:AlternateContent>
  <xr:revisionPtr revIDLastSave="0" documentId="8_{E845EDBA-3E87-4B7C-8636-D7982AAF1F1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riffe a domanda individuale" sheetId="13" r:id="rId1"/>
    <sheet name="Foglio2" sheetId="2" r:id="rId2"/>
    <sheet name="Foglio3" sheetId="3" r:id="rId3"/>
  </sheets>
  <definedNames>
    <definedName name="Print_Area" localSheetId="0">'Tariffe a domanda individuale'!$A$1:$F$90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3" l="1"/>
  <c r="E45" i="13"/>
  <c r="E43" i="13"/>
  <c r="F43" i="13" s="1"/>
  <c r="E42" i="13"/>
  <c r="F42" i="13" s="1"/>
  <c r="E41" i="13"/>
  <c r="F41" i="13" s="1"/>
  <c r="E40" i="13"/>
  <c r="F40" i="13" s="1"/>
  <c r="E39" i="13"/>
  <c r="F39" i="13" s="1"/>
  <c r="E14" i="13"/>
  <c r="F14" i="13" s="1"/>
  <c r="E13" i="13"/>
  <c r="F13" i="13" s="1"/>
  <c r="E12" i="13"/>
  <c r="F12" i="13" s="1"/>
  <c r="E11" i="13"/>
  <c r="F11" i="13" s="1"/>
  <c r="E10" i="13"/>
  <c r="F10" i="13" s="1"/>
  <c r="E76" i="13"/>
  <c r="E75" i="13"/>
  <c r="E74" i="13"/>
  <c r="E73" i="13"/>
  <c r="E72" i="13"/>
  <c r="D68" i="13"/>
  <c r="B75" i="13" s="1"/>
  <c r="F44" i="13"/>
  <c r="C34" i="13"/>
  <c r="D34" i="13" s="1"/>
  <c r="E15" i="13"/>
  <c r="C4" i="13"/>
  <c r="D4" i="13" s="1"/>
  <c r="E46" i="13" l="1"/>
  <c r="B35" i="13" s="1"/>
  <c r="E79" i="13"/>
  <c r="C81" i="13" s="1"/>
  <c r="B13" i="13"/>
  <c r="B42" i="13" s="1"/>
  <c r="B14" i="13"/>
  <c r="B43" i="13" s="1"/>
  <c r="B10" i="13"/>
  <c r="B39" i="13" s="1"/>
  <c r="B11" i="13"/>
  <c r="B40" i="13" s="1"/>
  <c r="B12" i="13"/>
  <c r="B41" i="13" s="1"/>
  <c r="F46" i="13"/>
  <c r="F16" i="13"/>
  <c r="B72" i="13"/>
  <c r="B74" i="13"/>
  <c r="B76" i="13"/>
  <c r="B5" i="13"/>
  <c r="B73" i="13"/>
  <c r="C48" i="13" l="1"/>
  <c r="C18" i="13"/>
  <c r="C49" i="13"/>
  <c r="C50" i="13" s="1"/>
</calcChain>
</file>

<file path=xl/sharedStrings.xml><?xml version="1.0" encoding="utf-8"?>
<sst xmlns="http://schemas.openxmlformats.org/spreadsheetml/2006/main" count="81" uniqueCount="31">
  <si>
    <t>TOTALE</t>
  </si>
  <si>
    <t xml:space="preserve">COSTO PASTO </t>
  </si>
  <si>
    <t xml:space="preserve">PREVISIONE ENTRATA </t>
  </si>
  <si>
    <t>SCAGLIONE ISEE</t>
  </si>
  <si>
    <t xml:space="preserve">UTENTI </t>
  </si>
  <si>
    <t>0 / 8000,00</t>
  </si>
  <si>
    <t>TOTALE ENTRATA</t>
  </si>
  <si>
    <r>
      <rPr>
        <b/>
        <sz val="9"/>
        <color theme="1"/>
        <rFont val="Calibri"/>
        <family val="2"/>
        <scheme val="minor"/>
      </rPr>
      <t>PERCENTUALE DI COMPARTECIPAZIONE</t>
    </r>
    <r>
      <rPr>
        <sz val="9"/>
        <color theme="1"/>
        <rFont val="Calibri"/>
        <family val="2"/>
        <scheme val="minor"/>
      </rPr>
      <t xml:space="preserve"> </t>
    </r>
  </si>
  <si>
    <t>8001,00/10600,00</t>
  </si>
  <si>
    <t>10601,00/15000,00</t>
  </si>
  <si>
    <t>15001,00/20000,00</t>
  </si>
  <si>
    <t>20001,00/IN POI</t>
  </si>
  <si>
    <t xml:space="preserve">Pasti insegnanti </t>
  </si>
  <si>
    <t xml:space="preserve"> PASTI PER FASCIA </t>
  </si>
  <si>
    <t>TOTALE SPESA</t>
  </si>
  <si>
    <t xml:space="preserve">TASSO DI COPERTURA SPESA </t>
  </si>
  <si>
    <t>PREVISIONE DI SPESA</t>
  </si>
  <si>
    <t xml:space="preserve">IVA </t>
  </si>
  <si>
    <t>LORDO</t>
  </si>
  <si>
    <t xml:space="preserve">PASTI ANNUI </t>
  </si>
  <si>
    <t xml:space="preserve">MENSA SCOLASTICA </t>
  </si>
  <si>
    <t xml:space="preserve">NETTO </t>
  </si>
  <si>
    <t xml:space="preserve">MENSA PETER PAN </t>
  </si>
  <si>
    <t xml:space="preserve">TARIFFA </t>
  </si>
  <si>
    <t>TARIFFA</t>
  </si>
  <si>
    <t xml:space="preserve">TRASPORTO SCOLASTICO </t>
  </si>
  <si>
    <t xml:space="preserve">LORDO ANNUO SOLARE </t>
  </si>
  <si>
    <t xml:space="preserve">COSTO PRO CAPITE </t>
  </si>
  <si>
    <t>TARIFFA / ANNUO</t>
  </si>
  <si>
    <t>COSTO TOTALE</t>
  </si>
  <si>
    <t>ENTRATE DA BUONI PASTO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</si>
</sst>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;[Red]\-&quot;€&quot;\ #,##0.00"/>
    <numFmt numFmtId="165" formatCode="_-&quot;€&quot;\ * #,##0.00_-;\-&quot;€&quot;\ * #,##0.00_-;_-&quot;€&quot;\ 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3">
    <xf numFmtId="0" fontId="0" fillId="0" borderId="0" xfId="0"/>
    <xf numFmtId="165" fontId="0" fillId="0" borderId="0" xfId="1" applyFont="1"/>
    <xf numFmtId="0" fontId="0" fillId="0" borderId="1" xfId="0" applyBorder="1"/>
    <xf numFmtId="165" fontId="0" fillId="0" borderId="1" xfId="1" applyFont="1" applyBorder="1"/>
    <xf numFmtId="164" fontId="0" fillId="0" borderId="1" xfId="1" applyNumberFormat="1" applyFon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65" fontId="0" fillId="0" borderId="0" xfId="1" applyFont="1" applyAlignment="1">
      <alignment horizontal="center"/>
    </xf>
    <xf numFmtId="165" fontId="0" fillId="0" borderId="1" xfId="0" applyNumberFormat="1" applyBorder="1"/>
    <xf numFmtId="164" fontId="0" fillId="0" borderId="1" xfId="0" applyNumberFormat="1" applyBorder="1"/>
    <xf numFmtId="0" fontId="5" fillId="0" borderId="0" xfId="0" applyFont="1"/>
    <xf numFmtId="2" fontId="0" fillId="0" borderId="1" xfId="1" applyNumberFormat="1" applyFont="1" applyBorder="1"/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5" fontId="4" fillId="2" borderId="1" xfId="1" applyFont="1" applyFill="1" applyBorder="1" applyAlignment="1">
      <alignment horizontal="center"/>
    </xf>
    <xf numFmtId="165" fontId="0" fillId="2" borderId="1" xfId="1" applyFont="1" applyFill="1" applyBorder="1"/>
    <xf numFmtId="165" fontId="0" fillId="2" borderId="1" xfId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65" fontId="2" fillId="2" borderId="1" xfId="1" applyFont="1" applyFill="1" applyBorder="1"/>
    <xf numFmtId="0" fontId="2" fillId="2" borderId="1" xfId="0" applyFont="1" applyFill="1" applyBorder="1"/>
    <xf numFmtId="0" fontId="2" fillId="0" borderId="0" xfId="0" applyFont="1"/>
    <xf numFmtId="165" fontId="0" fillId="2" borderId="1" xfId="1" applyFont="1" applyFill="1" applyBorder="1" applyAlignment="1">
      <alignment horizontal="center" vertical="center"/>
    </xf>
    <xf numFmtId="165" fontId="0" fillId="2" borderId="1" xfId="1" applyFont="1" applyFill="1" applyBorder="1" applyAlignment="1">
      <alignment vertical="center"/>
    </xf>
    <xf numFmtId="0" fontId="0" fillId="0" borderId="0" xfId="0" applyAlignment="1">
      <alignment vertical="center"/>
    </xf>
    <xf numFmtId="0" fontId="4" fillId="4" borderId="1" xfId="0" applyFont="1" applyFill="1" applyBorder="1" applyAlignment="1">
      <alignment horizontal="center"/>
    </xf>
    <xf numFmtId="165" fontId="2" fillId="4" borderId="1" xfId="1" applyFont="1" applyFill="1" applyBorder="1"/>
    <xf numFmtId="0" fontId="2" fillId="4" borderId="1" xfId="0" applyFont="1" applyFill="1" applyBorder="1"/>
    <xf numFmtId="0" fontId="4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165" fontId="4" fillId="5" borderId="1" xfId="1" applyFont="1" applyFill="1" applyBorder="1" applyAlignment="1">
      <alignment horizontal="center"/>
    </xf>
    <xf numFmtId="165" fontId="2" fillId="5" borderId="1" xfId="1" applyFont="1" applyFill="1" applyBorder="1"/>
    <xf numFmtId="165" fontId="0" fillId="5" borderId="1" xfId="1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165" fontId="0" fillId="5" borderId="1" xfId="0" applyNumberFormat="1" applyFill="1" applyBorder="1" applyAlignment="1">
      <alignment horizontal="center"/>
    </xf>
    <xf numFmtId="165" fontId="0" fillId="5" borderId="1" xfId="1" applyFont="1" applyFill="1" applyBorder="1" applyAlignment="1">
      <alignment vertical="center"/>
    </xf>
    <xf numFmtId="0" fontId="2" fillId="5" borderId="1" xfId="0" applyFont="1" applyFill="1" applyBorder="1"/>
    <xf numFmtId="165" fontId="0" fillId="5" borderId="1" xfId="1" applyFont="1" applyFill="1" applyBorder="1"/>
    <xf numFmtId="0" fontId="0" fillId="5" borderId="1" xfId="0" applyFill="1" applyBorder="1"/>
    <xf numFmtId="165" fontId="0" fillId="5" borderId="1" xfId="1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/>
    </xf>
    <xf numFmtId="165" fontId="5" fillId="8" borderId="1" xfId="1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165" fontId="5" fillId="5" borderId="1" xfId="1" applyFont="1" applyFill="1" applyBorder="1" applyAlignment="1">
      <alignment horizontal="center"/>
    </xf>
    <xf numFmtId="10" fontId="0" fillId="2" borderId="1" xfId="0" applyNumberFormat="1" applyFill="1" applyBorder="1" applyAlignment="1">
      <alignment horizontal="center"/>
    </xf>
    <xf numFmtId="10" fontId="5" fillId="3" borderId="1" xfId="2" applyNumberFormat="1" applyFont="1" applyFill="1" applyBorder="1" applyAlignment="1">
      <alignment vertical="center"/>
    </xf>
    <xf numFmtId="10" fontId="0" fillId="0" borderId="1" xfId="1" applyNumberFormat="1" applyFont="1" applyBorder="1"/>
    <xf numFmtId="10" fontId="0" fillId="5" borderId="1" xfId="0" applyNumberFormat="1" applyFill="1" applyBorder="1" applyAlignment="1">
      <alignment horizontal="center"/>
    </xf>
    <xf numFmtId="0" fontId="2" fillId="0" borderId="0" xfId="0" applyFont="1" applyAlignment="1">
      <alignment horizontal="center"/>
    </xf>
    <xf numFmtId="10" fontId="2" fillId="7" borderId="1" xfId="2" applyNumberFormat="1" applyFont="1" applyFill="1" applyBorder="1" applyAlignment="1">
      <alignment horizontal="center"/>
    </xf>
    <xf numFmtId="10" fontId="2" fillId="0" borderId="1" xfId="2" applyNumberFormat="1" applyFont="1" applyBorder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6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5" fontId="5" fillId="8" borderId="2" xfId="1" applyFont="1" applyFill="1" applyBorder="1" applyAlignment="1">
      <alignment horizontal="center"/>
    </xf>
    <xf numFmtId="165" fontId="5" fillId="8" borderId="3" xfId="1" applyFont="1" applyFill="1" applyBorder="1" applyAlignment="1">
      <alignment horizontal="center"/>
    </xf>
    <xf numFmtId="165" fontId="5" fillId="8" borderId="2" xfId="1" applyFont="1" applyFill="1" applyBorder="1" applyAlignment="1">
      <alignment horizontal="center" vertical="center"/>
    </xf>
    <xf numFmtId="165" fontId="5" fillId="8" borderId="3" xfId="1" applyFont="1" applyFill="1" applyBorder="1" applyAlignment="1">
      <alignment horizontal="center" vertical="center"/>
    </xf>
    <xf numFmtId="165" fontId="7" fillId="5" borderId="2" xfId="1" applyFont="1" applyFill="1" applyBorder="1" applyAlignment="1">
      <alignment horizontal="center"/>
    </xf>
    <xf numFmtId="165" fontId="7" fillId="5" borderId="3" xfId="1" applyFont="1" applyFill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2" fillId="7" borderId="2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165" fontId="5" fillId="5" borderId="2" xfId="1" applyFont="1" applyFill="1" applyBorder="1" applyAlignment="1">
      <alignment horizontal="center"/>
    </xf>
    <xf numFmtId="165" fontId="5" fillId="5" borderId="3" xfId="1" applyFont="1" applyFill="1" applyBorder="1" applyAlignment="1">
      <alignment horizontal="center"/>
    </xf>
  </cellXfs>
  <cellStyles count="3">
    <cellStyle name="Normale" xfId="0" builtinId="0"/>
    <cellStyle name="Percentuale" xfId="2" builtinId="5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8BAEE-9F52-4D3C-ADED-865D813F30A8}">
  <dimension ref="A1:F89"/>
  <sheetViews>
    <sheetView tabSelected="1" view="pageLayout" topLeftCell="A61" zoomScale="140" zoomScaleNormal="70" zoomScalePageLayoutView="140" workbookViewId="0">
      <selection activeCell="D68" sqref="D68"/>
    </sheetView>
  </sheetViews>
  <sheetFormatPr defaultRowHeight="14.4" x14ac:dyDescent="0.3"/>
  <cols>
    <col min="1" max="1" width="26.6640625" style="23" customWidth="1"/>
    <col min="2" max="2" width="30.44140625" customWidth="1"/>
    <col min="3" max="3" width="13.5546875" style="1" customWidth="1"/>
    <col min="4" max="4" width="14.109375" customWidth="1"/>
    <col min="5" max="5" width="18.6640625" customWidth="1"/>
    <col min="6" max="6" width="16.44140625" customWidth="1"/>
  </cols>
  <sheetData>
    <row r="1" spans="1:6" s="26" customFormat="1" ht="34.5" customHeight="1" x14ac:dyDescent="0.3">
      <c r="A1" s="54" t="s">
        <v>20</v>
      </c>
      <c r="B1" s="55"/>
      <c r="C1" s="55"/>
      <c r="D1" s="55"/>
      <c r="E1" s="55"/>
      <c r="F1" s="55"/>
    </row>
    <row r="2" spans="1:6" s="10" customFormat="1" ht="18" x14ac:dyDescent="0.35">
      <c r="A2" s="53" t="s">
        <v>16</v>
      </c>
      <c r="B2" s="53"/>
      <c r="C2" s="53"/>
      <c r="D2" s="53"/>
      <c r="E2" s="53"/>
      <c r="F2" s="53"/>
    </row>
    <row r="3" spans="1:6" x14ac:dyDescent="0.3">
      <c r="A3" s="19"/>
      <c r="B3" s="6" t="s">
        <v>21</v>
      </c>
      <c r="C3" s="7" t="s">
        <v>17</v>
      </c>
      <c r="D3" s="6" t="s">
        <v>18</v>
      </c>
    </row>
    <row r="4" spans="1:6" x14ac:dyDescent="0.3">
      <c r="A4" s="20" t="s">
        <v>1</v>
      </c>
      <c r="B4" s="3">
        <v>4.7300000000000004</v>
      </c>
      <c r="C4" s="3">
        <f xml:space="preserve"> B4*4%</f>
        <v>0.18920000000000003</v>
      </c>
      <c r="D4" s="4">
        <f xml:space="preserve"> B4+C4</f>
        <v>4.9192</v>
      </c>
      <c r="E4" s="2"/>
      <c r="F4" s="2"/>
    </row>
    <row r="5" spans="1:6" x14ac:dyDescent="0.3">
      <c r="A5" s="20" t="s">
        <v>19</v>
      </c>
      <c r="B5" s="11">
        <f>E16</f>
        <v>42960</v>
      </c>
      <c r="C5" s="3"/>
      <c r="D5" s="4"/>
      <c r="E5" s="2"/>
      <c r="F5" s="2"/>
    </row>
    <row r="6" spans="1:6" x14ac:dyDescent="0.3">
      <c r="A6" s="20" t="s">
        <v>14</v>
      </c>
      <c r="B6" s="2"/>
      <c r="C6" s="3"/>
      <c r="D6" s="9">
        <v>224269.5</v>
      </c>
      <c r="E6" s="2"/>
      <c r="F6" s="2"/>
    </row>
    <row r="7" spans="1:6" x14ac:dyDescent="0.3">
      <c r="A7" s="20"/>
      <c r="B7" s="2"/>
      <c r="C7" s="3"/>
      <c r="D7" s="2"/>
      <c r="E7" s="2"/>
      <c r="F7" s="2"/>
    </row>
    <row r="8" spans="1:6" s="10" customFormat="1" ht="18" x14ac:dyDescent="0.35">
      <c r="A8" s="53" t="s">
        <v>2</v>
      </c>
      <c r="B8" s="53"/>
      <c r="C8" s="53"/>
      <c r="D8" s="53"/>
      <c r="E8" s="53"/>
      <c r="F8" s="53"/>
    </row>
    <row r="9" spans="1:6" s="6" customFormat="1" x14ac:dyDescent="0.3">
      <c r="A9" s="12" t="s">
        <v>3</v>
      </c>
      <c r="B9" s="13" t="s">
        <v>7</v>
      </c>
      <c r="C9" s="14" t="s">
        <v>23</v>
      </c>
      <c r="D9" s="12" t="s">
        <v>4</v>
      </c>
      <c r="E9" s="12" t="s">
        <v>13</v>
      </c>
      <c r="F9" s="12" t="s">
        <v>6</v>
      </c>
    </row>
    <row r="10" spans="1:6" x14ac:dyDescent="0.3">
      <c r="A10" s="21" t="s">
        <v>5</v>
      </c>
      <c r="B10" s="46">
        <f>C10/D4</f>
        <v>0.20328508700601725</v>
      </c>
      <c r="C10" s="16">
        <v>1</v>
      </c>
      <c r="D10" s="17">
        <v>54</v>
      </c>
      <c r="E10" s="17">
        <f>D10*180</f>
        <v>9720</v>
      </c>
      <c r="F10" s="25">
        <f>C10*E10</f>
        <v>9720</v>
      </c>
    </row>
    <row r="11" spans="1:6" x14ac:dyDescent="0.3">
      <c r="A11" s="21" t="s">
        <v>8</v>
      </c>
      <c r="B11" s="46">
        <f>C11/D4</f>
        <v>0.40657017401203449</v>
      </c>
      <c r="C11" s="16">
        <v>2</v>
      </c>
      <c r="D11" s="17">
        <v>21</v>
      </c>
      <c r="E11" s="17">
        <f>D11*180</f>
        <v>3780</v>
      </c>
      <c r="F11" s="25">
        <f>C11*E11</f>
        <v>7560</v>
      </c>
    </row>
    <row r="12" spans="1:6" x14ac:dyDescent="0.3">
      <c r="A12" s="22" t="s">
        <v>9</v>
      </c>
      <c r="B12" s="46">
        <f>C12/D4</f>
        <v>0.50821271751504304</v>
      </c>
      <c r="C12" s="16">
        <v>2.5</v>
      </c>
      <c r="D12" s="17">
        <v>35</v>
      </c>
      <c r="E12" s="17">
        <f>D12*180</f>
        <v>6300</v>
      </c>
      <c r="F12" s="25">
        <f>C12*E12</f>
        <v>15750</v>
      </c>
    </row>
    <row r="13" spans="1:6" x14ac:dyDescent="0.3">
      <c r="A13" s="22" t="s">
        <v>10</v>
      </c>
      <c r="B13" s="46">
        <f>C13/D4</f>
        <v>0.71149780452106037</v>
      </c>
      <c r="C13" s="15">
        <v>3.5</v>
      </c>
      <c r="D13" s="17">
        <v>16</v>
      </c>
      <c r="E13" s="17">
        <f>D13*180</f>
        <v>2880</v>
      </c>
      <c r="F13" s="25">
        <f>C13*E13</f>
        <v>10080</v>
      </c>
    </row>
    <row r="14" spans="1:6" x14ac:dyDescent="0.3">
      <c r="A14" s="22" t="s">
        <v>11</v>
      </c>
      <c r="B14" s="46">
        <f>C14/D4</f>
        <v>0.81314034802406898</v>
      </c>
      <c r="C14" s="15">
        <v>4</v>
      </c>
      <c r="D14" s="17">
        <v>87</v>
      </c>
      <c r="E14" s="17">
        <f>D14*180</f>
        <v>15660</v>
      </c>
      <c r="F14" s="25">
        <f>C14*E14</f>
        <v>62640</v>
      </c>
    </row>
    <row r="15" spans="1:6" x14ac:dyDescent="0.3">
      <c r="A15" s="22" t="s">
        <v>12</v>
      </c>
      <c r="B15" s="18"/>
      <c r="C15" s="15"/>
      <c r="D15" s="17">
        <v>33</v>
      </c>
      <c r="E15" s="17">
        <f>D15*140</f>
        <v>4620</v>
      </c>
      <c r="F15" s="24">
        <v>10044.459999999999</v>
      </c>
    </row>
    <row r="16" spans="1:6" x14ac:dyDescent="0.3">
      <c r="A16" s="22" t="s">
        <v>0</v>
      </c>
      <c r="B16" s="18"/>
      <c r="C16" s="15"/>
      <c r="D16" s="18"/>
      <c r="E16" s="17">
        <f>SUM(E10:E15)</f>
        <v>42960</v>
      </c>
      <c r="F16" s="25">
        <f>F10+F11+F12+F13+F14+F15</f>
        <v>115794.45999999999</v>
      </c>
    </row>
    <row r="17" spans="1:6" x14ac:dyDescent="0.3">
      <c r="A17" s="20"/>
      <c r="B17" s="2"/>
      <c r="C17" s="3"/>
      <c r="D17" s="2"/>
      <c r="E17" s="2"/>
      <c r="F17" s="2"/>
    </row>
    <row r="18" spans="1:6" ht="42.75" customHeight="1" x14ac:dyDescent="0.3">
      <c r="A18" s="56" t="s">
        <v>15</v>
      </c>
      <c r="B18" s="57"/>
      <c r="C18" s="52">
        <f>F16/D6</f>
        <v>0.5163183580469034</v>
      </c>
      <c r="D18" s="2"/>
      <c r="E18" s="2"/>
      <c r="F18" s="2"/>
    </row>
    <row r="31" spans="1:6" ht="23.4" x14ac:dyDescent="0.3">
      <c r="A31" s="54" t="s">
        <v>22</v>
      </c>
      <c r="B31" s="55"/>
      <c r="C31" s="55"/>
      <c r="D31" s="55"/>
      <c r="E31" s="55"/>
      <c r="F31" s="55"/>
    </row>
    <row r="32" spans="1:6" ht="18" x14ac:dyDescent="0.35">
      <c r="A32" s="53" t="s">
        <v>16</v>
      </c>
      <c r="B32" s="53"/>
      <c r="C32" s="53"/>
      <c r="D32" s="53"/>
      <c r="E32" s="53"/>
      <c r="F32" s="53"/>
    </row>
    <row r="33" spans="1:6" x14ac:dyDescent="0.3">
      <c r="A33" s="19"/>
      <c r="B33" s="6" t="s">
        <v>21</v>
      </c>
      <c r="C33" s="7" t="s">
        <v>17</v>
      </c>
      <c r="D33" s="6" t="s">
        <v>18</v>
      </c>
    </row>
    <row r="34" spans="1:6" x14ac:dyDescent="0.3">
      <c r="A34" s="20" t="s">
        <v>1</v>
      </c>
      <c r="B34" s="3">
        <v>4.7300000000000004</v>
      </c>
      <c r="C34" s="3">
        <f xml:space="preserve"> B34*4%</f>
        <v>0.18920000000000003</v>
      </c>
      <c r="D34" s="4">
        <f xml:space="preserve"> B34+C34</f>
        <v>4.9192</v>
      </c>
      <c r="E34" s="2"/>
      <c r="F34" s="2"/>
    </row>
    <row r="35" spans="1:6" x14ac:dyDescent="0.3">
      <c r="A35" s="20" t="s">
        <v>19</v>
      </c>
      <c r="B35" s="11">
        <f>E46</f>
        <v>7800</v>
      </c>
      <c r="C35" s="3"/>
      <c r="D35" s="4"/>
      <c r="E35" s="2"/>
      <c r="F35" s="2"/>
    </row>
    <row r="36" spans="1:6" x14ac:dyDescent="0.3">
      <c r="A36" s="20" t="s">
        <v>14</v>
      </c>
      <c r="B36" s="2"/>
      <c r="C36" s="3"/>
      <c r="D36" s="4">
        <v>40730.5</v>
      </c>
      <c r="E36" s="2"/>
      <c r="F36" s="2"/>
    </row>
    <row r="37" spans="1:6" ht="18" x14ac:dyDescent="0.35">
      <c r="A37" s="53" t="s">
        <v>2</v>
      </c>
      <c r="B37" s="53"/>
      <c r="C37" s="53"/>
      <c r="D37" s="53"/>
      <c r="E37" s="53"/>
      <c r="F37" s="53"/>
    </row>
    <row r="38" spans="1:6" x14ac:dyDescent="0.3">
      <c r="A38" s="12" t="s">
        <v>3</v>
      </c>
      <c r="B38" s="13" t="s">
        <v>7</v>
      </c>
      <c r="C38" s="14" t="s">
        <v>24</v>
      </c>
      <c r="D38" s="12" t="s">
        <v>4</v>
      </c>
      <c r="E38" s="12" t="s">
        <v>13</v>
      </c>
      <c r="F38" s="12" t="s">
        <v>6</v>
      </c>
    </row>
    <row r="39" spans="1:6" x14ac:dyDescent="0.3">
      <c r="A39" s="21" t="s">
        <v>5</v>
      </c>
      <c r="B39" s="46">
        <f>B10</f>
        <v>0.20328508700601725</v>
      </c>
      <c r="C39" s="16">
        <v>1</v>
      </c>
      <c r="D39" s="17">
        <v>22</v>
      </c>
      <c r="E39" s="17">
        <f>D39*150</f>
        <v>3300</v>
      </c>
      <c r="F39" s="25">
        <f>C39*E39</f>
        <v>3300</v>
      </c>
    </row>
    <row r="40" spans="1:6" x14ac:dyDescent="0.3">
      <c r="A40" s="21" t="s">
        <v>8</v>
      </c>
      <c r="B40" s="46">
        <f>B11</f>
        <v>0.40657017401203449</v>
      </c>
      <c r="C40" s="16">
        <v>2</v>
      </c>
      <c r="D40" s="17">
        <v>6</v>
      </c>
      <c r="E40" s="17">
        <f>D40*150</f>
        <v>900</v>
      </c>
      <c r="F40" s="25">
        <f>C40*E40</f>
        <v>1800</v>
      </c>
    </row>
    <row r="41" spans="1:6" x14ac:dyDescent="0.3">
      <c r="A41" s="22" t="s">
        <v>9</v>
      </c>
      <c r="B41" s="46">
        <f>B12</f>
        <v>0.50821271751504304</v>
      </c>
      <c r="C41" s="16">
        <v>2.5</v>
      </c>
      <c r="D41" s="17">
        <v>3</v>
      </c>
      <c r="E41" s="17">
        <f>D41*150</f>
        <v>450</v>
      </c>
      <c r="F41" s="25">
        <f>C41*E41</f>
        <v>1125</v>
      </c>
    </row>
    <row r="42" spans="1:6" x14ac:dyDescent="0.3">
      <c r="A42" s="22" t="s">
        <v>10</v>
      </c>
      <c r="B42" s="46">
        <f>B13</f>
        <v>0.71149780452106037</v>
      </c>
      <c r="C42" s="15">
        <v>3.5</v>
      </c>
      <c r="D42" s="17">
        <v>10</v>
      </c>
      <c r="E42" s="17">
        <f>D42*150</f>
        <v>1500</v>
      </c>
      <c r="F42" s="25">
        <f>C42*E42</f>
        <v>5250</v>
      </c>
    </row>
    <row r="43" spans="1:6" x14ac:dyDescent="0.3">
      <c r="A43" s="22" t="s">
        <v>11</v>
      </c>
      <c r="B43" s="46">
        <f>B14</f>
        <v>0.81314034802406898</v>
      </c>
      <c r="C43" s="15">
        <v>4</v>
      </c>
      <c r="D43" s="17">
        <v>7</v>
      </c>
      <c r="E43" s="17">
        <f>D43*150</f>
        <v>1050</v>
      </c>
      <c r="F43" s="25">
        <f>C43*E43</f>
        <v>4200</v>
      </c>
    </row>
    <row r="44" spans="1:6" x14ac:dyDescent="0.3">
      <c r="A44" s="22"/>
      <c r="B44" s="18"/>
      <c r="C44" s="15"/>
      <c r="D44" s="18"/>
      <c r="E44" s="17"/>
      <c r="F44" s="25">
        <f>D37*E44</f>
        <v>0</v>
      </c>
    </row>
    <row r="45" spans="1:6" x14ac:dyDescent="0.3">
      <c r="A45" s="22" t="s">
        <v>12</v>
      </c>
      <c r="B45" s="18"/>
      <c r="C45" s="15"/>
      <c r="D45" s="17">
        <v>4</v>
      </c>
      <c r="E45" s="17">
        <f>D45*150</f>
        <v>600</v>
      </c>
      <c r="F45" s="24"/>
    </row>
    <row r="46" spans="1:6" x14ac:dyDescent="0.3">
      <c r="A46" s="22" t="s">
        <v>0</v>
      </c>
      <c r="B46" s="18"/>
      <c r="C46" s="15"/>
      <c r="D46" s="18"/>
      <c r="E46" s="17">
        <f>SUM(E39:E45)</f>
        <v>7800</v>
      </c>
      <c r="F46" s="25">
        <f>F39+F40+F41+F42+F43+F45</f>
        <v>15675</v>
      </c>
    </row>
    <row r="47" spans="1:6" x14ac:dyDescent="0.3">
      <c r="A47" s="20"/>
      <c r="B47" s="2"/>
      <c r="C47" s="3"/>
      <c r="D47" s="2"/>
      <c r="E47" s="5"/>
      <c r="F47" s="8"/>
    </row>
    <row r="48" spans="1:6" x14ac:dyDescent="0.3">
      <c r="A48" s="60" t="s">
        <v>29</v>
      </c>
      <c r="B48" s="61"/>
      <c r="C48" s="4">
        <f>D6+D36</f>
        <v>265000</v>
      </c>
      <c r="D48" s="2"/>
      <c r="E48" s="5"/>
      <c r="F48" s="8"/>
    </row>
    <row r="49" spans="1:6" x14ac:dyDescent="0.3">
      <c r="A49" s="60" t="s">
        <v>30</v>
      </c>
      <c r="B49" s="61"/>
      <c r="C49" s="3">
        <f>F46+F16</f>
        <v>131469.46</v>
      </c>
      <c r="D49" s="2"/>
      <c r="E49" s="2"/>
      <c r="F49" s="2"/>
    </row>
    <row r="50" spans="1:6" ht="18" x14ac:dyDescent="0.3">
      <c r="A50" s="56" t="s">
        <v>15</v>
      </c>
      <c r="B50" s="57"/>
      <c r="C50" s="47">
        <f xml:space="preserve"> C49/C48</f>
        <v>0.49611116981132075</v>
      </c>
      <c r="D50" s="2"/>
      <c r="E50" s="2"/>
      <c r="F50" s="2"/>
    </row>
    <row r="51" spans="1:6" x14ac:dyDescent="0.3">
      <c r="A51" s="20"/>
      <c r="B51" s="2"/>
      <c r="C51" s="48"/>
      <c r="D51" s="2"/>
      <c r="E51" s="2"/>
      <c r="F51" s="2"/>
    </row>
    <row r="53" spans="1:6" ht="18" x14ac:dyDescent="0.35">
      <c r="A53" s="27"/>
      <c r="B53" s="42" t="s">
        <v>3</v>
      </c>
      <c r="C53" s="62" t="s">
        <v>24</v>
      </c>
      <c r="D53" s="63"/>
    </row>
    <row r="54" spans="1:6" ht="18" x14ac:dyDescent="0.35">
      <c r="A54" s="28"/>
      <c r="B54" s="43" t="s">
        <v>5</v>
      </c>
      <c r="C54" s="64">
        <v>1</v>
      </c>
      <c r="D54" s="65"/>
    </row>
    <row r="55" spans="1:6" ht="18" x14ac:dyDescent="0.35">
      <c r="A55" s="28"/>
      <c r="B55" s="43" t="s">
        <v>8</v>
      </c>
      <c r="C55" s="64">
        <v>2</v>
      </c>
      <c r="D55" s="65"/>
    </row>
    <row r="56" spans="1:6" ht="18" x14ac:dyDescent="0.35">
      <c r="A56" s="29"/>
      <c r="B56" s="42" t="s">
        <v>9</v>
      </c>
      <c r="C56" s="64">
        <v>2.5</v>
      </c>
      <c r="D56" s="65"/>
    </row>
    <row r="57" spans="1:6" ht="18" x14ac:dyDescent="0.35">
      <c r="A57" s="29"/>
      <c r="B57" s="42" t="s">
        <v>10</v>
      </c>
      <c r="C57" s="64">
        <v>3.5</v>
      </c>
      <c r="D57" s="65"/>
    </row>
    <row r="58" spans="1:6" ht="18" x14ac:dyDescent="0.35">
      <c r="A58" s="29"/>
      <c r="B58" s="42" t="s">
        <v>11</v>
      </c>
      <c r="C58" s="64">
        <v>4</v>
      </c>
      <c r="D58" s="65"/>
    </row>
    <row r="62" spans="1:6" ht="23.4" x14ac:dyDescent="0.3">
      <c r="A62" s="58" t="s">
        <v>25</v>
      </c>
      <c r="B62" s="59"/>
      <c r="C62" s="59"/>
      <c r="D62" s="59"/>
      <c r="E62" s="59"/>
      <c r="F62" s="59"/>
    </row>
    <row r="63" spans="1:6" ht="18" x14ac:dyDescent="0.35">
      <c r="A63" s="68" t="s">
        <v>16</v>
      </c>
      <c r="B63" s="68"/>
      <c r="C63" s="68"/>
      <c r="D63" s="68"/>
      <c r="E63" s="68"/>
      <c r="F63" s="68"/>
    </row>
    <row r="64" spans="1:6" x14ac:dyDescent="0.3">
      <c r="A64" s="19"/>
      <c r="B64" s="6"/>
      <c r="C64" s="7"/>
      <c r="D64" s="50" t="s">
        <v>26</v>
      </c>
    </row>
    <row r="65" spans="1:6" x14ac:dyDescent="0.3">
      <c r="A65" s="20" t="s">
        <v>14</v>
      </c>
      <c r="B65" s="2"/>
      <c r="C65" s="3"/>
      <c r="D65" s="9">
        <v>360895</v>
      </c>
      <c r="E65" s="2"/>
      <c r="F65" s="2"/>
    </row>
    <row r="66" spans="1:6" x14ac:dyDescent="0.3">
      <c r="A66" s="20" t="s">
        <v>4</v>
      </c>
      <c r="B66" s="2"/>
      <c r="C66" s="3"/>
      <c r="D66" s="2">
        <v>445</v>
      </c>
      <c r="E66" s="2"/>
      <c r="F66" s="2"/>
    </row>
    <row r="67" spans="1:6" x14ac:dyDescent="0.3">
      <c r="A67" s="20"/>
      <c r="B67" s="11"/>
      <c r="C67" s="3"/>
      <c r="D67" s="4"/>
      <c r="E67" s="2"/>
      <c r="F67" s="2"/>
    </row>
    <row r="68" spans="1:6" x14ac:dyDescent="0.3">
      <c r="A68" s="20" t="s">
        <v>27</v>
      </c>
      <c r="B68" s="2"/>
      <c r="C68" s="3"/>
      <c r="D68" s="9">
        <f xml:space="preserve"> D65/D66</f>
        <v>811</v>
      </c>
      <c r="E68" s="2"/>
      <c r="F68" s="2"/>
    </row>
    <row r="69" spans="1:6" x14ac:dyDescent="0.3">
      <c r="A69" s="20"/>
      <c r="B69" s="2"/>
      <c r="C69" s="3"/>
      <c r="D69" s="2"/>
      <c r="E69" s="2"/>
      <c r="F69" s="2"/>
    </row>
    <row r="70" spans="1:6" ht="18" x14ac:dyDescent="0.35">
      <c r="A70" s="68" t="s">
        <v>2</v>
      </c>
      <c r="B70" s="68"/>
      <c r="C70" s="68"/>
      <c r="D70" s="68"/>
      <c r="E70" s="68"/>
      <c r="F70" s="68"/>
    </row>
    <row r="71" spans="1:6" x14ac:dyDescent="0.3">
      <c r="A71" s="30" t="s">
        <v>3</v>
      </c>
      <c r="B71" s="31" t="s">
        <v>7</v>
      </c>
      <c r="C71" s="32" t="s">
        <v>28</v>
      </c>
      <c r="D71" s="30" t="s">
        <v>4</v>
      </c>
      <c r="E71" s="30" t="s">
        <v>6</v>
      </c>
      <c r="F71" s="30"/>
    </row>
    <row r="72" spans="1:6" x14ac:dyDescent="0.3">
      <c r="A72" s="33" t="s">
        <v>5</v>
      </c>
      <c r="B72" s="49">
        <f>C72/D68</f>
        <v>4.9321824907521579E-2</v>
      </c>
      <c r="C72" s="34">
        <v>40</v>
      </c>
      <c r="D72" s="35">
        <v>150</v>
      </c>
      <c r="E72" s="36">
        <f>C72*D72</f>
        <v>6000</v>
      </c>
      <c r="F72" s="37"/>
    </row>
    <row r="73" spans="1:6" x14ac:dyDescent="0.3">
      <c r="A73" s="33" t="s">
        <v>8</v>
      </c>
      <c r="B73" s="49">
        <f>C73/D68</f>
        <v>9.2478421701602961E-2</v>
      </c>
      <c r="C73" s="34">
        <v>75</v>
      </c>
      <c r="D73" s="35">
        <v>47</v>
      </c>
      <c r="E73" s="36">
        <f>C73*D73</f>
        <v>3525</v>
      </c>
      <c r="F73" s="37"/>
    </row>
    <row r="74" spans="1:6" x14ac:dyDescent="0.3">
      <c r="A74" s="38" t="s">
        <v>9</v>
      </c>
      <c r="B74" s="49">
        <f>C74/D68</f>
        <v>0.11097410604192355</v>
      </c>
      <c r="C74" s="34">
        <v>90</v>
      </c>
      <c r="D74" s="35">
        <v>46</v>
      </c>
      <c r="E74" s="36">
        <f>C74*D74</f>
        <v>4140</v>
      </c>
      <c r="F74" s="37"/>
    </row>
    <row r="75" spans="1:6" x14ac:dyDescent="0.3">
      <c r="A75" s="38" t="s">
        <v>10</v>
      </c>
      <c r="B75" s="49">
        <f>C75/D68</f>
        <v>0.14180024660912455</v>
      </c>
      <c r="C75" s="39">
        <v>115</v>
      </c>
      <c r="D75" s="35">
        <v>58</v>
      </c>
      <c r="E75" s="36">
        <f>C75*D75</f>
        <v>6670</v>
      </c>
      <c r="F75" s="37"/>
    </row>
    <row r="76" spans="1:6" x14ac:dyDescent="0.3">
      <c r="A76" s="38" t="s">
        <v>11</v>
      </c>
      <c r="B76" s="49">
        <f>C76/D68</f>
        <v>0.18495684340320592</v>
      </c>
      <c r="C76" s="39">
        <v>150</v>
      </c>
      <c r="D76" s="35">
        <v>144</v>
      </c>
      <c r="E76" s="36">
        <f>C76*D76</f>
        <v>21600</v>
      </c>
      <c r="F76" s="37"/>
    </row>
    <row r="77" spans="1:6" x14ac:dyDescent="0.3">
      <c r="A77" s="38"/>
      <c r="B77" s="40"/>
      <c r="C77" s="39"/>
      <c r="D77" s="40"/>
      <c r="E77" s="35"/>
      <c r="F77" s="37"/>
    </row>
    <row r="78" spans="1:6" x14ac:dyDescent="0.3">
      <c r="A78" s="38"/>
      <c r="B78" s="40"/>
      <c r="C78" s="39"/>
      <c r="D78" s="35"/>
      <c r="E78" s="35"/>
      <c r="F78" s="41"/>
    </row>
    <row r="79" spans="1:6" x14ac:dyDescent="0.3">
      <c r="A79" s="38" t="s">
        <v>0</v>
      </c>
      <c r="B79" s="40"/>
      <c r="C79" s="39"/>
      <c r="D79" s="40"/>
      <c r="E79" s="36">
        <f>SUM(E72:E78)</f>
        <v>41935</v>
      </c>
      <c r="F79" s="37"/>
    </row>
    <row r="80" spans="1:6" x14ac:dyDescent="0.3">
      <c r="A80" s="20"/>
      <c r="B80" s="2"/>
      <c r="C80" s="3"/>
      <c r="D80" s="2"/>
      <c r="E80" s="2"/>
      <c r="F80" s="2"/>
    </row>
    <row r="81" spans="1:6" x14ac:dyDescent="0.3">
      <c r="A81" s="69" t="s">
        <v>15</v>
      </c>
      <c r="B81" s="70"/>
      <c r="C81" s="51">
        <f>E79/D65</f>
        <v>0.11619723188184929</v>
      </c>
      <c r="D81" s="2"/>
      <c r="E81" s="2"/>
      <c r="F81" s="2"/>
    </row>
    <row r="82" spans="1:6" x14ac:dyDescent="0.3">
      <c r="A82" s="20"/>
      <c r="B82" s="2"/>
      <c r="C82" s="3"/>
      <c r="D82" s="2"/>
      <c r="E82" s="2"/>
      <c r="F82" s="2"/>
    </row>
    <row r="83" spans="1:6" x14ac:dyDescent="0.3">
      <c r="A83" s="20"/>
      <c r="B83" s="2"/>
      <c r="C83" s="3"/>
      <c r="D83" s="2"/>
      <c r="E83" s="2"/>
      <c r="F83" s="2"/>
    </row>
    <row r="84" spans="1:6" ht="18" x14ac:dyDescent="0.35">
      <c r="A84" s="20"/>
      <c r="B84" s="44" t="s">
        <v>3</v>
      </c>
      <c r="C84" s="71" t="s">
        <v>24</v>
      </c>
      <c r="D84" s="72"/>
      <c r="E84" s="2"/>
      <c r="F84" s="2"/>
    </row>
    <row r="85" spans="1:6" ht="18" x14ac:dyDescent="0.35">
      <c r="A85" s="20"/>
      <c r="B85" s="45" t="s">
        <v>5</v>
      </c>
      <c r="C85" s="66">
        <v>40</v>
      </c>
      <c r="D85" s="67"/>
      <c r="E85" s="2"/>
      <c r="F85" s="2"/>
    </row>
    <row r="86" spans="1:6" ht="18" x14ac:dyDescent="0.35">
      <c r="A86" s="20"/>
      <c r="B86" s="45" t="s">
        <v>8</v>
      </c>
      <c r="C86" s="66">
        <v>75</v>
      </c>
      <c r="D86" s="67"/>
      <c r="E86" s="2"/>
      <c r="F86" s="2"/>
    </row>
    <row r="87" spans="1:6" ht="18" x14ac:dyDescent="0.35">
      <c r="B87" s="44" t="s">
        <v>9</v>
      </c>
      <c r="C87" s="66">
        <v>90</v>
      </c>
      <c r="D87" s="67"/>
    </row>
    <row r="88" spans="1:6" ht="18" x14ac:dyDescent="0.35">
      <c r="B88" s="44" t="s">
        <v>10</v>
      </c>
      <c r="C88" s="66">
        <v>115</v>
      </c>
      <c r="D88" s="67"/>
    </row>
    <row r="89" spans="1:6" ht="18" x14ac:dyDescent="0.35">
      <c r="B89" s="44" t="s">
        <v>11</v>
      </c>
      <c r="C89" s="66">
        <v>150</v>
      </c>
      <c r="D89" s="67"/>
    </row>
  </sheetData>
  <mergeCells count="26">
    <mergeCell ref="C87:D87"/>
    <mergeCell ref="C88:D88"/>
    <mergeCell ref="C89:D89"/>
    <mergeCell ref="A63:F63"/>
    <mergeCell ref="A70:F70"/>
    <mergeCell ref="A81:B81"/>
    <mergeCell ref="C84:D84"/>
    <mergeCell ref="C85:D85"/>
    <mergeCell ref="C86:D86"/>
    <mergeCell ref="A62:F62"/>
    <mergeCell ref="A37:F37"/>
    <mergeCell ref="A48:B48"/>
    <mergeCell ref="A49:B49"/>
    <mergeCell ref="A50:B50"/>
    <mergeCell ref="C53:D53"/>
    <mergeCell ref="C54:D54"/>
    <mergeCell ref="C55:D55"/>
    <mergeCell ref="C56:D56"/>
    <mergeCell ref="C57:D57"/>
    <mergeCell ref="C58:D58"/>
    <mergeCell ref="A32:F32"/>
    <mergeCell ref="A1:F1"/>
    <mergeCell ref="A2:F2"/>
    <mergeCell ref="A8:F8"/>
    <mergeCell ref="A18:B18"/>
    <mergeCell ref="A31:F31"/>
  </mergeCells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Tariffe a domanda individuale</vt:lpstr>
      <vt:lpstr>Foglio2</vt:lpstr>
      <vt:lpstr>Foglio3</vt:lpstr>
      <vt:lpstr>'Tariffe a domanda individuale'!Print_Area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Raffaella D'egidio</dc:creator>
  <cp:lastModifiedBy>Daniele Gaudini</cp:lastModifiedBy>
  <cp:lastPrinted>2019-02-21T10:09:11Z</cp:lastPrinted>
  <dcterms:created xsi:type="dcterms:W3CDTF">2019-02-20T09:00:00Z</dcterms:created>
  <dcterms:modified xsi:type="dcterms:W3CDTF">2022-02-04T12:36:52Z</dcterms:modified>
</cp:coreProperties>
</file>